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https://tampereenseutu.sharepoint.com/sites/Ekokumppanit11/Jaetut asiakirjat/General/Projektit ja toimeksiannot/1 Projektit/Päättyneet/KP  34 Seuturane/Työstökansio/SeutuRane/Laskurit/"/>
    </mc:Choice>
  </mc:AlternateContent>
  <xr:revisionPtr revIDLastSave="0" documentId="8_{847C9CB9-739F-4664-A7A6-D111A2F9D777}" xr6:coauthVersionLast="47" xr6:coauthVersionMax="47" xr10:uidLastSave="{00000000-0000-0000-0000-000000000000}"/>
  <bookViews>
    <workbookView xWindow="1620" yWindow="1380" windowWidth="20955" windowHeight="13920" xr2:uid="{202B6136-0CE7-4ECC-BCA4-2FE125903786}"/>
  </bookViews>
  <sheets>
    <sheet name="Laskuri" sheetId="1" r:id="rId1"/>
    <sheet name="Ohj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 r="E4" i="1"/>
  <c r="E14" i="1" l="1"/>
  <c r="E10" i="1"/>
  <c r="E11" i="1"/>
  <c r="E15" i="1"/>
  <c r="E12" i="1"/>
  <c r="E16" i="1"/>
  <c r="K16" i="1"/>
  <c r="E13" i="1"/>
  <c r="K9" i="1"/>
  <c r="K10" i="1"/>
  <c r="K14" i="1"/>
  <c r="K12" i="1"/>
  <c r="K13" i="1"/>
  <c r="K15" i="1"/>
  <c r="K11" i="1"/>
</calcChain>
</file>

<file path=xl/sharedStrings.xml><?xml version="1.0" encoding="utf-8"?>
<sst xmlns="http://schemas.openxmlformats.org/spreadsheetml/2006/main" count="33" uniqueCount="22">
  <si>
    <t>Öljyn ja ilmalämpöpumpun (ILP) käyttötilalaskuri</t>
  </si>
  <si>
    <t>Öljyn €/litra</t>
  </si>
  <si>
    <t>energiasisältö</t>
  </si>
  <si>
    <t>Hyötysuhde</t>
  </si>
  <si>
    <t>Sähkön hinta</t>
  </si>
  <si>
    <t>energia</t>
  </si>
  <si>
    <t>hinta</t>
  </si>
  <si>
    <t>siirto</t>
  </si>
  <si>
    <t>vero</t>
  </si>
  <si>
    <t>alv</t>
  </si>
  <si>
    <t>kWh/l</t>
  </si>
  <si>
    <t>€/kWh</t>
  </si>
  <si>
    <t>Kylmäaine</t>
  </si>
  <si>
    <t>R32</t>
  </si>
  <si>
    <t>R31</t>
  </si>
  <si>
    <t>Ulkolämpötila</t>
  </si>
  <si>
    <t>COP</t>
  </si>
  <si>
    <t>hinta (€)</t>
  </si>
  <si>
    <t>Saman lämpöenergian hinta ILP:illä</t>
  </si>
  <si>
    <t>Laitteet eivät toimi em. kylmässä lämpötilassa, sammuttavat itsensä ennen.</t>
  </si>
  <si>
    <t>Ohjeet laskurin käyttöön:</t>
  </si>
  <si>
    <t>Täydennä halutessasi tiedot keltaisiin kenttiin. Laskuri näyttää ilmalämpöpumpun käytön kannattavuuden arvion eri ulkolämpötiloissa ja eri kylmäaineilla. R31 -kylmäaine on erityisesti vanhemissa pumpuissa käytetty. Nämä yleisesti sammuttavat itsensä viimeistään -25 asteen lämpötilassa. R32 -kylmäaine on käytössä useimmissa uudemmissa pumpuissa. Mikäli tiedät tarkasteltavan lämpöpumpun COP-arvoja eri lämpötiloissa, voit vaihtaa COP-arvot valmistajan ilmoittamiin. 
Käytön kannattavuus näkyy eri lämpötiloissa värikoodattuna. Mikäli saman lämpöenergian tuottaminen ilmalämpöpumpulla on edullisempaa kuin öljyllä, on energian hinta korostettu vihreällä. Mikäli se on taas kalliimpaa, on korostusvärinä punainen.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</si>
</sst>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font>
      <sz val="11"/>
      <color theme="1"/>
      <name val="Calibri"/>
      <family val="2"/>
      <scheme val="minor"/>
    </font>
    <font>
      <sz val="11"/>
      <color theme="1"/>
      <name val="Open Sans"/>
    </font>
    <font>
      <b/>
      <sz val="11"/>
      <color theme="1"/>
      <name val="Open Sans"/>
    </font>
    <font>
      <sz val="16"/>
      <color theme="1"/>
      <name val="Montserrat Black"/>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1" fillId="0" borderId="0" xfId="0" applyFont="1"/>
    <xf numFmtId="0" fontId="1" fillId="2" borderId="4" xfId="0" applyFont="1" applyFill="1" applyBorder="1"/>
    <xf numFmtId="164" fontId="1" fillId="2" borderId="5" xfId="0" applyNumberFormat="1" applyFont="1" applyFill="1" applyBorder="1"/>
    <xf numFmtId="0" fontId="1" fillId="0" borderId="5" xfId="0" applyFont="1" applyBorder="1"/>
    <xf numFmtId="9" fontId="1" fillId="2" borderId="5" xfId="0" applyNumberFormat="1" applyFont="1" applyFill="1" applyBorder="1"/>
    <xf numFmtId="0" fontId="1" fillId="0" borderId="6" xfId="0" applyFont="1" applyBorder="1"/>
    <xf numFmtId="0" fontId="1" fillId="0" borderId="4" xfId="0" applyFont="1" applyBorder="1"/>
    <xf numFmtId="0" fontId="1" fillId="2" borderId="5" xfId="0" applyFont="1" applyFill="1" applyBorder="1"/>
    <xf numFmtId="9" fontId="1" fillId="2" borderId="6" xfId="0" applyNumberFormat="1" applyFont="1" applyFill="1" applyBorder="1"/>
    <xf numFmtId="0" fontId="1" fillId="0" borderId="7" xfId="0" applyFont="1" applyBorder="1"/>
    <xf numFmtId="0" fontId="1" fillId="0" borderId="8" xfId="0" applyFont="1" applyBorder="1"/>
    <xf numFmtId="0" fontId="3" fillId="0" borderId="0" xfId="0" applyFont="1"/>
    <xf numFmtId="0" fontId="2" fillId="0" borderId="9" xfId="0" applyFont="1" applyBorder="1"/>
    <xf numFmtId="0" fontId="1" fillId="0" borderId="10" xfId="0" applyFont="1" applyBorder="1" applyAlignment="1">
      <alignment wrapText="1"/>
    </xf>
    <xf numFmtId="0" fontId="2" fillId="3" borderId="1" xfId="0" applyFont="1" applyFill="1" applyBorder="1"/>
    <xf numFmtId="0" fontId="2" fillId="3" borderId="2" xfId="0" applyFont="1" applyFill="1" applyBorder="1"/>
    <xf numFmtId="0" fontId="2" fillId="3" borderId="3" xfId="0" applyFont="1" applyFill="1" applyBorder="1"/>
    <xf numFmtId="0" fontId="1" fillId="3" borderId="2" xfId="0" applyFont="1" applyFill="1" applyBorder="1"/>
    <xf numFmtId="0" fontId="1" fillId="3" borderId="3" xfId="0" applyFont="1" applyFill="1" applyBorder="1"/>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171452</xdr:colOff>
      <xdr:row>7</xdr:row>
      <xdr:rowOff>19051</xdr:rowOff>
    </xdr:from>
    <xdr:to>
      <xdr:col>1</xdr:col>
      <xdr:colOff>257176</xdr:colOff>
      <xdr:row>11</xdr:row>
      <xdr:rowOff>142875</xdr:rowOff>
    </xdr:to>
    <xdr:pic>
      <xdr:nvPicPr>
        <xdr:cNvPr id="4" name="Kuva 3">
          <a:extLst>
            <a:ext uri="{FF2B5EF4-FFF2-40B4-BE49-F238E27FC236}">
              <a16:creationId xmlns:a16="http://schemas.microsoft.com/office/drawing/2014/main" id="{E8AC1E88-A20F-9988-70BD-2AFD6CE63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2" y="1962151"/>
          <a:ext cx="1076324" cy="1076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B81C-3CD3-47BE-BE87-E3986E7B352D}">
  <dimension ref="A1:P17"/>
  <sheetViews>
    <sheetView tabSelected="1" workbookViewId="0">
      <selection activeCell="Q7" sqref="Q7"/>
    </sheetView>
  </sheetViews>
  <sheetFormatPr defaultRowHeight="18.75"/>
  <cols>
    <col min="1" max="1" width="14.85546875" style="1" customWidth="1"/>
    <col min="2" max="2" width="9.140625" style="1"/>
    <col min="3" max="3" width="14.85546875" style="1" customWidth="1"/>
    <col min="4" max="6" width="9.140625" style="1"/>
    <col min="7" max="7" width="11.140625" style="1" customWidth="1"/>
    <col min="8" max="8" width="9.140625" style="1"/>
    <col min="9" max="9" width="15.140625" style="1" customWidth="1"/>
    <col min="10" max="16384" width="9.140625" style="1"/>
  </cols>
  <sheetData>
    <row r="1" spans="1:16" ht="24">
      <c r="A1" s="12" t="s">
        <v>0</v>
      </c>
    </row>
    <row r="2" spans="1:16" ht="19.5" thickBot="1"/>
    <row r="3" spans="1:16">
      <c r="A3" s="15" t="s">
        <v>1</v>
      </c>
      <c r="B3" s="16" t="s">
        <v>2</v>
      </c>
      <c r="C3" s="16"/>
      <c r="D3" s="16" t="s">
        <v>3</v>
      </c>
      <c r="E3" s="16"/>
      <c r="F3" s="17"/>
      <c r="G3" s="15" t="s">
        <v>4</v>
      </c>
      <c r="H3" s="16"/>
      <c r="I3" s="16"/>
      <c r="J3" s="16" t="s">
        <v>5</v>
      </c>
      <c r="K3" s="16" t="s">
        <v>6</v>
      </c>
      <c r="L3" s="16" t="s">
        <v>7</v>
      </c>
      <c r="M3" s="16" t="s">
        <v>6</v>
      </c>
      <c r="N3" s="16" t="s">
        <v>8</v>
      </c>
      <c r="O3" s="16" t="s">
        <v>6</v>
      </c>
      <c r="P3" s="17" t="s">
        <v>9</v>
      </c>
    </row>
    <row r="4" spans="1:16" ht="19.5" thickBot="1">
      <c r="A4" s="2">
        <v>1.8</v>
      </c>
      <c r="B4" s="3">
        <v>9.5</v>
      </c>
      <c r="C4" s="4" t="s">
        <v>10</v>
      </c>
      <c r="D4" s="5">
        <v>0.85</v>
      </c>
      <c r="E4" s="4">
        <f>B4*D4</f>
        <v>8.0749999999999993</v>
      </c>
      <c r="F4" s="6" t="s">
        <v>10</v>
      </c>
      <c r="G4" s="7">
        <f>(J4+L4+N4)*(1+P4)</f>
        <v>0.21083720000000003</v>
      </c>
      <c r="H4" s="4" t="s">
        <v>11</v>
      </c>
      <c r="I4" s="4"/>
      <c r="J4" s="8">
        <v>0.11</v>
      </c>
      <c r="K4" s="4" t="s">
        <v>11</v>
      </c>
      <c r="L4" s="8">
        <v>3.2099999999999997E-2</v>
      </c>
      <c r="M4" s="4" t="s">
        <v>11</v>
      </c>
      <c r="N4" s="8">
        <v>2.793E-2</v>
      </c>
      <c r="O4" s="4" t="s">
        <v>11</v>
      </c>
      <c r="P4" s="9">
        <v>0.24</v>
      </c>
    </row>
    <row r="6" spans="1:16" ht="19.5" thickBot="1"/>
    <row r="7" spans="1:16" ht="19.5" thickBot="1">
      <c r="I7" s="15" t="s">
        <v>12</v>
      </c>
      <c r="J7" s="16" t="s">
        <v>13</v>
      </c>
      <c r="K7" s="18"/>
      <c r="L7" s="18"/>
      <c r="M7" s="19"/>
    </row>
    <row r="8" spans="1:16">
      <c r="C8" s="15" t="s">
        <v>12</v>
      </c>
      <c r="D8" s="16" t="s">
        <v>14</v>
      </c>
      <c r="E8" s="16"/>
      <c r="F8" s="16"/>
      <c r="G8" s="17"/>
      <c r="I8" s="10" t="s">
        <v>15</v>
      </c>
      <c r="J8" s="1" t="s">
        <v>16</v>
      </c>
      <c r="K8" s="1" t="s">
        <v>17</v>
      </c>
      <c r="M8" s="11"/>
    </row>
    <row r="9" spans="1:16">
      <c r="C9" s="10" t="s">
        <v>15</v>
      </c>
      <c r="D9" s="1" t="s">
        <v>16</v>
      </c>
      <c r="E9" s="1" t="s">
        <v>17</v>
      </c>
      <c r="F9" s="20" t="s">
        <v>18</v>
      </c>
      <c r="G9" s="21"/>
      <c r="I9" s="10">
        <v>5</v>
      </c>
      <c r="J9" s="1">
        <v>5</v>
      </c>
      <c r="K9" s="1">
        <f>$E$4/J9*$G$4</f>
        <v>0.34050207799999999</v>
      </c>
      <c r="L9" s="20" t="s">
        <v>18</v>
      </c>
      <c r="M9" s="21"/>
    </row>
    <row r="10" spans="1:16">
      <c r="C10" s="10">
        <v>5</v>
      </c>
      <c r="D10" s="1">
        <v>4</v>
      </c>
      <c r="E10" s="1">
        <f>$E$4/D10*$G$4</f>
        <v>0.42562759750000001</v>
      </c>
      <c r="F10" s="20"/>
      <c r="G10" s="21"/>
      <c r="I10" s="10">
        <v>0</v>
      </c>
      <c r="J10" s="1">
        <v>4</v>
      </c>
      <c r="K10" s="1">
        <f t="shared" ref="K10:K16" si="0">$E$4/J10*$G$4</f>
        <v>0.42562759750000001</v>
      </c>
      <c r="L10" s="20"/>
      <c r="M10" s="21"/>
    </row>
    <row r="11" spans="1:16">
      <c r="C11" s="10">
        <v>0</v>
      </c>
      <c r="D11" s="1">
        <v>3</v>
      </c>
      <c r="E11" s="1">
        <f t="shared" ref="E11:E16" si="1">$E$4/D11*$G$4</f>
        <v>0.56750346333333335</v>
      </c>
      <c r="F11" s="20"/>
      <c r="G11" s="21"/>
      <c r="I11" s="10">
        <v>-5</v>
      </c>
      <c r="J11" s="1">
        <v>2.6</v>
      </c>
      <c r="K11" s="1">
        <f t="shared" si="0"/>
        <v>0.65481168846153848</v>
      </c>
      <c r="L11" s="20"/>
      <c r="M11" s="21"/>
    </row>
    <row r="12" spans="1:16">
      <c r="C12" s="10">
        <v>-5</v>
      </c>
      <c r="D12" s="1">
        <v>2.5</v>
      </c>
      <c r="E12" s="1">
        <f t="shared" si="1"/>
        <v>0.68100415599999997</v>
      </c>
      <c r="F12" s="20"/>
      <c r="G12" s="21"/>
      <c r="I12" s="10">
        <v>-10</v>
      </c>
      <c r="J12" s="1">
        <v>2.1</v>
      </c>
      <c r="K12" s="1">
        <f t="shared" si="0"/>
        <v>0.8107192333333334</v>
      </c>
      <c r="L12" s="20"/>
      <c r="M12" s="21"/>
    </row>
    <row r="13" spans="1:16">
      <c r="C13" s="10">
        <v>-10</v>
      </c>
      <c r="D13" s="1">
        <v>1.8</v>
      </c>
      <c r="E13" s="1">
        <f t="shared" si="1"/>
        <v>0.94583910555555561</v>
      </c>
      <c r="F13" s="20"/>
      <c r="G13" s="21"/>
      <c r="I13" s="10">
        <v>-15</v>
      </c>
      <c r="J13" s="1">
        <v>2</v>
      </c>
      <c r="K13" s="1">
        <f t="shared" si="0"/>
        <v>0.85125519500000002</v>
      </c>
      <c r="L13" s="20"/>
      <c r="M13" s="21"/>
    </row>
    <row r="14" spans="1:16">
      <c r="C14" s="10">
        <v>-15</v>
      </c>
      <c r="D14" s="1">
        <v>1.4</v>
      </c>
      <c r="E14" s="1">
        <f t="shared" si="1"/>
        <v>1.2160788500000002</v>
      </c>
      <c r="F14" s="20"/>
      <c r="G14" s="21"/>
      <c r="I14" s="10">
        <v>-20</v>
      </c>
      <c r="J14" s="1">
        <v>1.7</v>
      </c>
      <c r="K14" s="1">
        <f t="shared" si="0"/>
        <v>1.0014767000000002</v>
      </c>
      <c r="L14" s="20"/>
      <c r="M14" s="21"/>
    </row>
    <row r="15" spans="1:16">
      <c r="C15" s="10">
        <v>-20</v>
      </c>
      <c r="D15" s="1">
        <v>1.2</v>
      </c>
      <c r="E15" s="1">
        <f t="shared" si="1"/>
        <v>1.4187586583333334</v>
      </c>
      <c r="F15" s="20"/>
      <c r="G15" s="21"/>
      <c r="I15" s="10">
        <v>-25</v>
      </c>
      <c r="J15" s="1">
        <v>1.2</v>
      </c>
      <c r="K15" s="1">
        <f t="shared" si="0"/>
        <v>1.4187586583333334</v>
      </c>
      <c r="L15" s="20"/>
      <c r="M15" s="21"/>
    </row>
    <row r="16" spans="1:16" ht="19.5" thickBot="1">
      <c r="C16" s="7">
        <v>-25</v>
      </c>
      <c r="D16" s="4">
        <v>1</v>
      </c>
      <c r="E16" s="4">
        <f t="shared" si="1"/>
        <v>1.70251039</v>
      </c>
      <c r="F16" s="22"/>
      <c r="G16" s="23"/>
      <c r="I16" s="7">
        <v>-30</v>
      </c>
      <c r="J16" s="4">
        <v>1</v>
      </c>
      <c r="K16" s="4">
        <f t="shared" si="0"/>
        <v>1.70251039</v>
      </c>
      <c r="L16" s="22"/>
      <c r="M16" s="23"/>
    </row>
    <row r="17" spans="3:4">
      <c r="C17" s="1">
        <v>-30</v>
      </c>
      <c r="D17" s="1" t="s">
        <v>19</v>
      </c>
    </row>
  </sheetData>
  <mergeCells count="2">
    <mergeCell ref="L9:M16"/>
    <mergeCell ref="F9:G16"/>
  </mergeCells>
  <conditionalFormatting sqref="E10:E16">
    <cfRule type="cellIs" dxfId="3" priority="1" operator="greaterThan">
      <formula>$A$4</formula>
    </cfRule>
    <cfRule type="cellIs" dxfId="2" priority="2" operator="lessThan">
      <formula>$A$4</formula>
    </cfRule>
  </conditionalFormatting>
  <conditionalFormatting sqref="K9:K16">
    <cfRule type="cellIs" dxfId="1" priority="3" operator="greaterThan">
      <formula>$A$4</formula>
    </cfRule>
    <cfRule type="cellIs" dxfId="0" priority="4" operator="lessThan">
      <formula>$A$4</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9B5-DECE-4339-AF41-831FB9F55403}">
  <dimension ref="A1:A2"/>
  <sheetViews>
    <sheetView workbookViewId="0">
      <selection activeCell="F2" sqref="F2"/>
    </sheetView>
  </sheetViews>
  <sheetFormatPr defaultRowHeight="18.75"/>
  <cols>
    <col min="1" max="1" width="67.85546875" style="1" customWidth="1"/>
    <col min="2" max="16384" width="9.140625" style="1"/>
  </cols>
  <sheetData>
    <row r="1" spans="1:1">
      <c r="A1" s="13" t="s">
        <v>20</v>
      </c>
    </row>
    <row r="2" spans="1:1" ht="254.25" customHeight="1" thickBot="1">
      <c r="A2" s="14"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c1fbe0-0553-4a4a-a204-fee0165615f9" xsi:nil="true"/>
    <lcf76f155ced4ddcb4097134ff3c332f xmlns="97798e35-6295-4fad-99fc-4a7e545c865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CA341CEA695BE4469AED5A4CE0E793DD" ma:contentTypeVersion="17" ma:contentTypeDescription="Luo uusi asiakirja." ma:contentTypeScope="" ma:versionID="a5a8f8928408602cea3f84139fc721ec">
  <xsd:schema xmlns:xsd="http://www.w3.org/2001/XMLSchema" xmlns:xs="http://www.w3.org/2001/XMLSchema" xmlns:p="http://schemas.microsoft.com/office/2006/metadata/properties" xmlns:ns2="97798e35-6295-4fad-99fc-4a7e545c8655" xmlns:ns3="a2c1fbe0-0553-4a4a-a204-fee0165615f9" targetNamespace="http://schemas.microsoft.com/office/2006/metadata/properties" ma:root="true" ma:fieldsID="302c28df37eb25ff64932bcce9bae760" ns2:_="" ns3:_="">
    <xsd:import namespace="97798e35-6295-4fad-99fc-4a7e545c8655"/>
    <xsd:import namespace="a2c1fbe0-0553-4a4a-a204-fee0165615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798e35-6295-4fad-99fc-4a7e545c86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ca21971b-e04b-4e31-9f45-cf2f6b61fc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c1fbe0-0553-4a4a-a204-fee0165615f9" elementFormDefault="qualified">
    <xsd:import namespace="http://schemas.microsoft.com/office/2006/documentManagement/types"/>
    <xsd:import namespace="http://schemas.microsoft.com/office/infopath/2007/PartnerControls"/>
    <xsd:element name="SharedWithUsers" ma:index="19"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651378a2-bfd0-4a81-b153-5930010b0378}" ma:internalName="TaxCatchAll" ma:showField="CatchAllData" ma:web="a2c1fbe0-0553-4a4a-a204-fee0165615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D5E70-9D95-4D99-B386-2937B91630DA}"/>
</file>

<file path=customXml/itemProps2.xml><?xml version="1.0" encoding="utf-8"?>
<ds:datastoreItem xmlns:ds="http://schemas.openxmlformats.org/officeDocument/2006/customXml" ds:itemID="{E643B6CD-77B5-4468-AFFF-3B109E7491F9}"/>
</file>

<file path=customXml/itemProps3.xml><?xml version="1.0" encoding="utf-8"?>
<ds:datastoreItem xmlns:ds="http://schemas.openxmlformats.org/officeDocument/2006/customXml" ds:itemID="{2404CF73-515C-41AE-B1B5-FC6A534A045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Kotilainen Rami</dc:creator>
  <cp:keywords/>
  <dc:description/>
  <cp:lastModifiedBy/>
  <cp:revision/>
  <dcterms:created xsi:type="dcterms:W3CDTF">2022-02-24T05:51:05Z</dcterms:created>
  <dcterms:modified xsi:type="dcterms:W3CDTF">2024-01-12T05:20:47Z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0x010100CA341CEA695BE4469AED5A4CE0E793DD</vt:lpwstr>
  </property>
  <property fmtid="{D5CDD505-2E9C-101B-9397-08002B2CF9AE}" pid="3" name="MediaServiceImageTags">
    <vt:lpwstr/>
  </property>
</Properties>
</file>